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S:\Website\2022-2023 website items\Debt Section\"/>
    </mc:Choice>
  </mc:AlternateContent>
  <xr:revisionPtr revIDLastSave="0" documentId="14_{8077CCD4-59A2-4357-A8FA-743E0B9F5136}" xr6:coauthVersionLast="47" xr6:coauthVersionMax="47" xr10:uidLastSave="{00000000-0000-0000-0000-000000000000}"/>
  <bookViews>
    <workbookView xWindow="-28920" yWindow="-120" windowWidth="29040" windowHeight="15840" tabRatio="685"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 l="1"/>
  <c r="E14" i="3"/>
  <c r="E13" i="3"/>
  <c r="E12" i="3"/>
  <c r="E11" i="3"/>
  <c r="E10" i="3"/>
  <c r="J15" i="3"/>
  <c r="J14" i="3"/>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2" i="3"/>
  <c r="J11" i="3"/>
  <c r="J10" i="3"/>
  <c r="B4" i="3"/>
  <c r="B3" i="3"/>
  <c r="C3" i="2" l="1"/>
  <c r="C4" i="2" s="1"/>
  <c r="C5" i="2" s="1"/>
  <c r="C6" i="2" s="1"/>
</calcChain>
</file>

<file path=xl/sharedStrings.xml><?xml version="1.0" encoding="utf-8"?>
<sst xmlns="http://schemas.openxmlformats.org/spreadsheetml/2006/main" count="444" uniqueCount="321">
  <si>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</si>
  <si>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</si>
  <si>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</si>
  <si>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</si>
  <si>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</si>
  <si>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</si>
  <si>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</si>
  <si>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</si>
  <si>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</si>
  <si>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</si>
  <si>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</si>
  <si>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</si>
  <si>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</si>
  <si>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</si>
  <si>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</si>
  <si>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</si>
  <si>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</si>
  <si>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</si>
  <si>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</si>
  <si>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</si>
  <si>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</si>
  <si>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</si>
  <si>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</si>
  <si>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</si>
  <si>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</si>
  <si>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</si>
  <si>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</si>
  <si>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</si>
  <si>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</si>
  <si>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</si>
  <si>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</si>
  <si>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</si>
  <si>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</si>
  <si>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</si>
  <si>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</si>
  <si>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</si>
  <si>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</si>
  <si>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</si>
  <si>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</si>
  <si>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</si>
  <si>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</si>
  <si>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</si>
  <si>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</si>
  <si>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</si>
  <si>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</si>
  <si>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</si>
  <si>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</si>
  <si>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</si>
  <si>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</si>
  <si>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</si>
  <si>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</si>
  <si>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</si>
  <si>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</si>
  <si>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</si>
  <si>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</si>
  <si>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</si>
  <si>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</si>
  <si>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</si>
  <si>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</si>
  <si>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</si>
  <si>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</si>
  <si>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</si>
  <si>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</si>
  <si>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</si>
  <si>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</si>
  <si>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</si>
  <si>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</si>
  <si>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</si>
  <si>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</si>
  <si>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</si>
  <si>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</si>
  <si>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</si>
  <si>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</si>
  <si>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</si>
  <si>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</si>
  <si>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</si>
  <si>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</si>
  <si>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</si>
  <si>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</si>
  <si>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</si>
  <si>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</si>
  <si>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</si>
  <si>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</si>
  <si>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</si>
  <si>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</si>
  <si>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</si>
  <si>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</si>
  <si>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</si>
  <si>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</si>
  <si>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</si>
  <si>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</si>
  <si>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</si>
  <si>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</si>
  <si>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</si>
  <si>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</si>
  <si>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</si>
  <si>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</si>
  <si>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</si>
  <si>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</si>
  <si>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</si>
  <si>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</si>
  <si>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</si>
  <si>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</si>
  <si>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</si>
  <si>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</si>
  <si>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</si>
  <si>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</si>
  <si>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</si>
  <si>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</si>
  <si>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</si>
  <si>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</si>
  <si>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</si>
  <si>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</si>
  <si>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</si>
  <si>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</si>
  <si>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</si>
  <si>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</si>
  <si>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</si>
  <si>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</si>
  <si>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</si>
  <si>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</si>
  <si>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</si>
  <si>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</si>
  <si>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</si>
  <si>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</si>
  <si>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</si>
  <si>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</si>
  <si>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</si>
  <si>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</si>
  <si>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</si>
  <si>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</si>
  <si>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</si>
  <si>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</si>
  <si>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</si>
  <si>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</si>
  <si>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</si>
  <si>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</si>
  <si>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</si>
  <si>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</si>
  <si>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</si>
  <si>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</si>
  <si>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</si>
  <si>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</si>
  <si>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</si>
  <si>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</si>
  <si>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</si>
  <si>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</si>
  <si>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</si>
  <si>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</si>
  <si>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</si>
  <si>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</si>
  <si>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</si>
  <si>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</si>
  <si>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</si>
  <si>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</si>
  <si>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</si>
  <si>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</si>
  <si>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</si>
  <si>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</si>
  <si>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</si>
  <si>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</si>
  <si>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</si>
  <si>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</si>
  <si>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</si>
  <si>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</si>
  <si>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</si>
  <si>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</si>
  <si>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</si>
  <si>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</si>
  <si>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</si>
  <si>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</si>
  <si>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</si>
  <si>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</si>
  <si>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</si>
  <si>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</si>
  <si>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</si>
  <si>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</si>
  <si>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</si>
  <si>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</si>
  <si>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</si>
  <si>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</si>
  <si>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</si>
  <si>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</si>
  <si>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</si>
  <si>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</si>
  <si>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</si>
  <si>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</si>
  <si>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</si>
  <si>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</si>
  <si>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</si>
  <si>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</si>
  <si>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</si>
  <si>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</si>
  <si>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</si>
  <si>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</si>
  <si>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</si>
  <si>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</si>
  <si>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</si>
  <si>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</si>
  <si>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</si>
  <si>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</si>
  <si>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</si>
  <si>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</si>
  <si>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</si>
  <si>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</si>
  <si>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</si>
  <si>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</si>
  <si>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</si>
  <si>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</si>
  <si>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</si>
  <si>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</si>
  <si>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</si>
  <si>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</si>
  <si>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</si>
  <si>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</si>
  <si>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</si>
  <si>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</si>
  <si>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</si>
  <si>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</si>
  <si>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</si>
  <si>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</si>
  <si>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</si>
  <si>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</si>
  <si>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</si>
  <si>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</si>
  <si>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</si>
  <si>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</si>
  <si>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</si>
  <si>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</si>
  <si>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</si>
  <si>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</si>
  <si>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</si>
  <si>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</si>
  <si>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</si>
  <si>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</si>
  <si>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</si>
  <si>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</si>
  <si>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</si>
  <si>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</si>
  <si>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</si>
  <si>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</si>
  <si>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</si>
  <si>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</si>
  <si>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</si>
  <si>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</si>
  <si>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</si>
  <si>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</si>
  <si>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</si>
  <si>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</si>
  <si>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</si>
  <si>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</si>
  <si>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</si>
  <si>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</si>
  <si>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</si>
  <si>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</si>
  <si>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</si>
  <si>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</si>
  <si>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</si>
  <si>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</si>
  <si>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</si>
  <si>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</si>
  <si>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</si>
  <si>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</si>
  <si>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</si>
  <si>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</si>
  <si>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</si>
  <si>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</si>
  <si>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</si>
  <si>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</si>
  <si>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</si>
  <si>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</si>
  <si>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</si>
  <si>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</si>
  <si>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</si>
  <si>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</si>
  <si>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</si>
  <si>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</si>
  <si>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</si>
  <si>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</si>
  <si>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</si>
  <si>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</si>
  <si>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</si>
  <si>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</si>
  <si>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</si>
  <si>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</si>
  <si>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</si>
  <si>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</si>
  <si>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</si>
  <si>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</si>
  <si>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</si>
  <si>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</si>
  <si>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</si>
  <si>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</si>
  <si>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</si>
  <si>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</si>
  <si>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</si>
  <si>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</si>
  <si>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</si>
  <si>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</si>
  <si>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</si>
  <si>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www.co.waller.tx.us</t>
  </si>
  <si>
    <t>1-800-901-4412</t>
  </si>
  <si>
    <t>Alan Younts</t>
  </si>
  <si>
    <t>County Auditor</t>
  </si>
  <si>
    <t>979-826-7740</t>
  </si>
  <si>
    <t>a.younts@wallercounty.us</t>
  </si>
  <si>
    <t>836 Austin Street, Suite 221</t>
  </si>
  <si>
    <t>Hempstead</t>
  </si>
  <si>
    <t>Waller</t>
  </si>
  <si>
    <t>Certificates of Obligation, Series 2014</t>
  </si>
  <si>
    <t>General Obligation Bonds, Series 2017</t>
  </si>
  <si>
    <t>General Obligation Bonds, Series 2018</t>
  </si>
  <si>
    <t>Tax Notes, Series 2020</t>
  </si>
  <si>
    <t>Public Improvements</t>
  </si>
  <si>
    <t>Law Enforcement Center</t>
  </si>
  <si>
    <t>Public Improvements, R&amp;B Eqmt</t>
  </si>
  <si>
    <t>https://worldpopulationreview.com/us-counties/states/tx</t>
  </si>
  <si>
    <t>Tax Notes, Series 2022</t>
  </si>
  <si>
    <t>Certificates of Obligation, Series 2022</t>
  </si>
  <si>
    <t>Land Acquisition, Design Costs for County facilities &amp; upgrades and repairs of existing facilities</t>
  </si>
  <si>
    <t>Construct new County Courthouse and the demolition of existing Courthouse and Tax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</si>
</sst>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0" xfId="0" applyFont="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9" sqref="B9"/>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2022</v>
      </c>
    </row>
    <row r="8" spans="1:2" x14ac:dyDescent="0.25">
      <c r="A8" s="12" t="s">
        <v>298</v>
      </c>
      <c r="B8" s="71">
        <v>44562</v>
      </c>
    </row>
    <row r="9" spans="1:2" x14ac:dyDescent="0.25">
      <c r="A9" s="12" t="s">
        <v>14</v>
      </c>
      <c r="B9" s="65">
        <f>IF(ISBLANK(B8),"",DATE(YEAR(B8)+1,MONTH(B8),DAY(B8)-1))</f>
        <v>44926</v>
      </c>
    </row>
    <row r="10" spans="1:2" x14ac:dyDescent="0.25">
      <c r="A10" s="12" t="s">
        <v>21</v>
      </c>
      <c r="B10" s="71" t="s">
        <v>300</v>
      </c>
    </row>
    <row r="11" spans="1:2" x14ac:dyDescent="0.25">
      <c r="A11" s="12" t="s">
        <v>240</v>
      </c>
      <c r="B11" s="72"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t="s">
        <v>304</v>
      </c>
    </row>
    <row r="19" spans="1:2" x14ac:dyDescent="0.25">
      <c r="A19" s="15" t="s">
        <v>4</v>
      </c>
      <c r="B19" s="69"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77445</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xWindow="355" yWindow="483" count="3">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10" sqref="E10:E15"/>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5.710937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Waller County, Texas</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87" t="s">
        <v>309</v>
      </c>
      <c r="B10" s="75"/>
      <c r="C10" s="76">
        <v>5000000</v>
      </c>
      <c r="D10" s="76">
        <v>1097000</v>
      </c>
      <c r="E10" s="77">
        <f>1097000+26263</f>
        <v>1123263</v>
      </c>
      <c r="F10" s="78">
        <v>45337</v>
      </c>
      <c r="G10" s="75" t="s">
        <v>12</v>
      </c>
      <c r="H10" s="77">
        <v>5000000</v>
      </c>
      <c r="I10" s="77">
        <v>5000000</v>
      </c>
      <c r="J10" s="77">
        <f>H10-I10</f>
        <v>0</v>
      </c>
      <c r="K10" s="75" t="s">
        <v>313</v>
      </c>
      <c r="L10" s="75" t="s">
        <v>11</v>
      </c>
      <c r="M10" s="74" t="s">
        <v>11</v>
      </c>
      <c r="N10" s="74" t="s">
        <v>11</v>
      </c>
      <c r="O10" s="75" t="s">
        <v>11</v>
      </c>
      <c r="P10" s="75" t="s">
        <v>11</v>
      </c>
      <c r="Q10" s="75"/>
      <c r="R10" s="74"/>
      <c r="S10" s="74"/>
    </row>
    <row r="11" spans="1:19" s="3" customFormat="1" x14ac:dyDescent="0.25">
      <c r="A11" s="74" t="s">
        <v>310</v>
      </c>
      <c r="B11" s="74"/>
      <c r="C11" s="76">
        <v>9375000</v>
      </c>
      <c r="D11" s="76">
        <v>7970000</v>
      </c>
      <c r="E11" s="77">
        <f>7970000+2099500</f>
        <v>10069500</v>
      </c>
      <c r="F11" s="78">
        <v>50451</v>
      </c>
      <c r="G11" s="75" t="s">
        <v>12</v>
      </c>
      <c r="H11" s="77">
        <v>9500000</v>
      </c>
      <c r="I11" s="77">
        <v>9500000</v>
      </c>
      <c r="J11" s="77">
        <f t="shared" ref="J11:J61" si="0">H11-I11</f>
        <v>0</v>
      </c>
      <c r="K11" s="75" t="s">
        <v>314</v>
      </c>
      <c r="L11" s="75"/>
      <c r="M11" s="74"/>
      <c r="N11" s="74" t="s">
        <v>44</v>
      </c>
      <c r="O11" s="75"/>
      <c r="P11" s="75"/>
      <c r="Q11" s="75"/>
      <c r="R11" s="74"/>
      <c r="S11" s="74"/>
    </row>
    <row r="12" spans="1:19" s="3" customFormat="1" x14ac:dyDescent="0.25">
      <c r="A12" s="74" t="s">
        <v>311</v>
      </c>
      <c r="B12" s="74"/>
      <c r="C12" s="76">
        <v>28930000</v>
      </c>
      <c r="D12" s="76">
        <v>25140000</v>
      </c>
      <c r="E12" s="77">
        <f>25140000+7918059.51</f>
        <v>33058059.509999998</v>
      </c>
      <c r="F12" s="78">
        <v>50451</v>
      </c>
      <c r="G12" s="75" t="s">
        <v>12</v>
      </c>
      <c r="H12" s="77">
        <v>28925284</v>
      </c>
      <c r="I12" s="77">
        <v>28925284</v>
      </c>
      <c r="J12" s="77">
        <f t="shared" si="0"/>
        <v>0</v>
      </c>
      <c r="K12" s="75" t="s">
        <v>314</v>
      </c>
      <c r="L12" s="75"/>
      <c r="M12" s="74"/>
      <c r="N12" s="74" t="s">
        <v>44</v>
      </c>
      <c r="O12" s="75"/>
      <c r="P12" s="75"/>
      <c r="Q12" s="75"/>
      <c r="R12" s="74"/>
      <c r="S12" s="74"/>
    </row>
    <row r="13" spans="1:19" s="3" customFormat="1" x14ac:dyDescent="0.25">
      <c r="A13" s="74" t="s">
        <v>312</v>
      </c>
      <c r="B13" s="74"/>
      <c r="C13" s="76">
        <v>4870000</v>
      </c>
      <c r="D13" s="76">
        <v>3515000</v>
      </c>
      <c r="E13" s="77">
        <f>3515000+113634</f>
        <v>3628634</v>
      </c>
      <c r="F13" s="78">
        <v>46614</v>
      </c>
      <c r="G13" s="75" t="s">
        <v>12</v>
      </c>
      <c r="H13" s="77">
        <v>4870000</v>
      </c>
      <c r="I13" s="77">
        <v>4240594.13</v>
      </c>
      <c r="J13" s="77">
        <v>629406</v>
      </c>
      <c r="K13" s="75" t="s">
        <v>315</v>
      </c>
      <c r="L13" s="75"/>
      <c r="M13" s="74"/>
      <c r="N13" s="74"/>
      <c r="O13" s="75"/>
      <c r="P13" s="75"/>
      <c r="Q13" s="75"/>
      <c r="R13" s="74"/>
      <c r="S13" s="74"/>
    </row>
    <row r="14" spans="1:19" s="3" customFormat="1" x14ac:dyDescent="0.25">
      <c r="A14" s="74" t="s">
        <v>317</v>
      </c>
      <c r="B14" s="74"/>
      <c r="C14" s="76">
        <v>6485000</v>
      </c>
      <c r="D14" s="76">
        <v>6485000</v>
      </c>
      <c r="E14" s="77">
        <f>6485000+686141.42</f>
        <v>7171141.4199999999</v>
      </c>
      <c r="F14" s="78">
        <v>47164</v>
      </c>
      <c r="G14" s="75" t="s">
        <v>12</v>
      </c>
      <c r="H14" s="77">
        <v>6485000</v>
      </c>
      <c r="I14" s="77">
        <v>2429562.7599999998</v>
      </c>
      <c r="J14" s="77">
        <f>6485000-2429563</f>
        <v>4055437</v>
      </c>
      <c r="K14" s="75" t="s">
        <v>319</v>
      </c>
      <c r="L14" s="75"/>
      <c r="M14" s="74"/>
      <c r="N14" s="74"/>
      <c r="O14" s="75"/>
      <c r="P14" s="75"/>
      <c r="Q14" s="75"/>
      <c r="R14" s="74"/>
      <c r="S14" s="74"/>
    </row>
    <row r="15" spans="1:19" s="3" customFormat="1" ht="47.25" x14ac:dyDescent="0.25">
      <c r="A15" s="74" t="s">
        <v>318</v>
      </c>
      <c r="B15" s="74"/>
      <c r="C15" s="76">
        <v>3365000</v>
      </c>
      <c r="D15" s="76">
        <v>3365000</v>
      </c>
      <c r="E15" s="77">
        <f>3365000+1819134.72</f>
        <v>5184134.72</v>
      </c>
      <c r="F15" s="78">
        <v>52277</v>
      </c>
      <c r="G15" s="75" t="s">
        <v>12</v>
      </c>
      <c r="H15" s="77">
        <v>3407455.32</v>
      </c>
      <c r="I15" s="77">
        <v>2362</v>
      </c>
      <c r="J15" s="77">
        <f t="shared" ref="J15" si="1">H15-I15</f>
        <v>3405093.32</v>
      </c>
      <c r="K15" s="75" t="s">
        <v>320</v>
      </c>
      <c r="L15" s="75"/>
      <c r="M15" s="74"/>
      <c r="N15" s="74" t="s">
        <v>44</v>
      </c>
      <c r="O15" s="75"/>
      <c r="P15" s="75"/>
      <c r="Q15" s="75"/>
      <c r="R15" s="74"/>
      <c r="S15" s="74"/>
    </row>
    <row r="16" spans="1:19" s="3" customFormat="1" x14ac:dyDescent="0.25">
      <c r="A16" s="74"/>
      <c r="B16" s="74"/>
      <c r="C16" s="76"/>
      <c r="D16" s="76"/>
      <c r="E16" s="77"/>
      <c r="F16" s="78"/>
      <c r="G16" s="75"/>
      <c r="H16" s="77"/>
      <c r="I16" s="77"/>
      <c r="J16" s="77"/>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2">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2"/>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2"/>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2"/>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2"/>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2"/>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2"/>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2"/>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2"/>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2"/>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2"/>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2"/>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2"/>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2"/>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2"/>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2"/>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2"/>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2"/>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2"/>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2"/>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2"/>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2"/>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2"/>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2"/>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2"/>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2"/>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2"/>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2"/>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2"/>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2"/>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2"/>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2"/>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2"/>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2"/>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2"/>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2"/>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2"/>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2"/>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2"/>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2"/>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2"/>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2"/>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2"/>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2"/>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2"/>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2"/>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2"/>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2"/>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2"/>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3">
    <cfRule type="containsText" dxfId="2" priority="1" operator="containsText" text="No Reportable Debt">
      <formula>NOT(ISERROR(SEARCH("No Reportable Debt",A13)))</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Waller County, Texas</v>
      </c>
      <c r="C3" s="1"/>
      <c r="D3" s="1"/>
      <c r="E3" s="1"/>
      <c r="F3" s="1"/>
      <c r="H3" s="1"/>
      <c r="I3" s="1"/>
      <c r="J3" s="1"/>
      <c r="K3" s="1"/>
    </row>
    <row r="4" spans="1:11" x14ac:dyDescent="0.25">
      <c r="A4" s="12" t="s">
        <v>2</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58025000</v>
      </c>
    </row>
    <row r="11" spans="1:11" x14ac:dyDescent="0.25">
      <c r="A11" s="52" t="s">
        <v>81</v>
      </c>
      <c r="B11" s="80">
        <v>47572000</v>
      </c>
    </row>
    <row r="12" spans="1:11" ht="31.5" x14ac:dyDescent="0.25">
      <c r="A12" s="52" t="s">
        <v>82</v>
      </c>
      <c r="B12" s="80">
        <v>60234733</v>
      </c>
    </row>
    <row r="13" spans="1:11" x14ac:dyDescent="0.25">
      <c r="A13" s="18"/>
      <c r="B13" s="18"/>
    </row>
    <row r="14" spans="1:11" ht="31.5" x14ac:dyDescent="0.25">
      <c r="A14" s="25" t="s">
        <v>224</v>
      </c>
      <c r="B14" s="26"/>
    </row>
    <row r="15" spans="1:11" x14ac:dyDescent="0.25">
      <c r="A15" s="51" t="s">
        <v>83</v>
      </c>
      <c r="B15" s="79">
        <v>58025000</v>
      </c>
    </row>
    <row r="16" spans="1:11" ht="31.5" x14ac:dyDescent="0.25">
      <c r="A16" s="52" t="s">
        <v>84</v>
      </c>
      <c r="B16" s="80">
        <v>47572000</v>
      </c>
    </row>
    <row r="17" spans="1:2" ht="31.5" x14ac:dyDescent="0.25">
      <c r="A17" s="52" t="s">
        <v>85</v>
      </c>
      <c r="B17" s="80">
        <v>60234733</v>
      </c>
    </row>
    <row r="18" spans="1:2" x14ac:dyDescent="0.25">
      <c r="A18" s="18"/>
      <c r="B18" s="18"/>
    </row>
    <row r="19" spans="1:2" ht="31.5" x14ac:dyDescent="0.25">
      <c r="A19" s="25" t="s">
        <v>223</v>
      </c>
      <c r="B19" s="28"/>
    </row>
    <row r="20" spans="1:2" x14ac:dyDescent="0.25">
      <c r="A20" s="51" t="s">
        <v>290</v>
      </c>
      <c r="B20" s="81">
        <v>60871</v>
      </c>
    </row>
    <row r="21" spans="1:2" ht="31.5" x14ac:dyDescent="0.25">
      <c r="A21" s="51" t="s">
        <v>291</v>
      </c>
      <c r="B21" s="82" t="s">
        <v>316</v>
      </c>
    </row>
    <row r="22" spans="1:2" ht="31.5" customHeight="1" x14ac:dyDescent="0.25">
      <c r="A22" s="51" t="s">
        <v>86</v>
      </c>
      <c r="B22" s="79">
        <f>+B15/B20</f>
        <v>953.24538778728788</v>
      </c>
    </row>
    <row r="23" spans="1:2" ht="31.5" x14ac:dyDescent="0.25">
      <c r="A23" s="52" t="s">
        <v>87</v>
      </c>
      <c r="B23" s="80">
        <f>+B16/B20</f>
        <v>781.52157841993721</v>
      </c>
    </row>
    <row r="24" spans="1:2" ht="47.25" customHeight="1" x14ac:dyDescent="0.25">
      <c r="A24" s="52" t="s">
        <v>88</v>
      </c>
      <c r="B24" s="80">
        <f>+B17/B20</f>
        <v>989.54728852819903</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Alan Younts</cp:lastModifiedBy>
  <dcterms:created xsi:type="dcterms:W3CDTF">2017-01-13T17:49:37Z</dcterms:created>
  <dcterms:modified xsi:type="dcterms:W3CDTF">2023-02-15T19:35:33Z</dcterms:modified>
</cp:coreProperties>
</file>